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870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<sst xmlns="http://schemas.openxmlformats.org/spreadsheetml/2006/main" count="125" uniqueCount="92">
  <si>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Sigla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</si>
  <si>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</si>
  <si>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</si>
  <si>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</si>
  <si>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</si>
  <si>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</si>
  <si>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</si>
  <si>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</si>
  <si>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</si>
  <si>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</si>
  <si>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</si>
  <si>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</si>
  <si>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</si>
  <si>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</si>
  <si>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</si>
  <si>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</si>
  <si>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</si>
  <si>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</si>
  <si>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</si>
  <si>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</si>
  <si>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</si>
  <si>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</si>
  <si>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</si>
  <si>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</si>
  <si>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</si>
  <si>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</si>
  <si>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</si>
  <si>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</si>
  <si>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</si>
  <si>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</si>
  <si>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</si>
  <si>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</si>
  <si>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</si>
  <si>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</si>
  <si>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</si>
  <si>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</si>
  <si>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</si>
  <si>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técnico-profissionais de tecnologia da informação, aquisição de software sob encomenda,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</si>
  <si>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</si>
  <si>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</si>
  <si>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</si>
  <si>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</si>
  <si>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</si>
  <si>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</si>
  <si>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</si>
  <si>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</si>
  <si>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</si>
  <si>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</si>
  <si>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</si>
  <si>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</si>
  <si>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</si>
  <si>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</si>
  <si>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</si>
  <si>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</si>
  <si>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</si>
  <si>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</si>
  <si>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</si>
  <si>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</si>
  <si>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</si>
  <si>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</si>
  <si>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</si>
  <si>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</si>
  <si>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</si>
  <si>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</si>
  <si>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</si>
  <si>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</si>
  <si>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</si>
  <si>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</si>
  <si>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</si>
  <si>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</si>
  <si>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</si>
  <si>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</si>
  <si>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</si>
  <si>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</si>
  <si>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</si>
  <si>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</si>
  <si>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</si>
  <si>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</si>
  <si>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</si>
  <si>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</si>
  <si>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</si>
  <si>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</si>
  <si>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</si>
  <si>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Mês de Referência (MM/AAAA) : 04/2010</t>
  </si>
  <si>
    <t>ANEXO I - Despesas, Repasses e Receitas</t>
  </si>
  <si>
    <t>TRT 15ª Região</t>
  </si>
  <si>
    <t>Autoridade Máxima: DESEMBARGADOR FEDERAL DO TRABALHO PRESIDENTE DO TRIBUNAL</t>
  </si>
  <si>
    <t>Responsável pela Informação : DIRETORIA DE ORÇAMENTO E FINANÇAS</t>
  </si>
  <si>
    <t>Data da Publicação: 20/04/2010 *</t>
  </si>
  <si>
    <t>Notas:</t>
  </si>
  <si>
    <t>1) * Quadro republicado na página eletrônica 'Transparência' deste TRT 15ª,  por alteração no Inciso II - Outras Despesas de Custeio e Inciso VI - Receitas, conforme Proc. 0000561-33.2011.5.15.0895 PA.</t>
  </si>
  <si>
    <t>2) * Nova publicação em atendimento ao contido na Informação nº 33/2011-Saudi e Informação SECIN nº 22/2012,  alteração dos valores destacados nos itens 'd, y, z' do Inciso II - Outras Despesas de Custeio, conforme Proc. 0000561-33.2011.5.15.0895 PA.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</si>
</sst>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39" fontId="2" fillId="0" borderId="3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workbookViewId="0" topLeftCell="A76">
      <selection activeCell="B87" sqref="B87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3" customWidth="1"/>
    <col min="4" max="4" width="30.7109375" style="0" customWidth="1"/>
    <col min="5" max="20" width="11.7109375" style="0" customWidth="1"/>
  </cols>
  <sheetData>
    <row r="1" spans="1:3" s="2" customFormat="1" ht="15">
      <c r="A1" s="1" t="s">
        <v>84</v>
      </c>
      <c r="C1" s="3"/>
    </row>
    <row r="2" spans="1:3" s="2" customFormat="1" ht="15">
      <c r="A2" s="4"/>
      <c r="C2" s="3"/>
    </row>
    <row r="3" spans="1:3" s="2" customFormat="1" ht="15" thickBot="1">
      <c r="A3" s="4"/>
      <c r="C3" s="3"/>
    </row>
    <row r="4" spans="1:3" s="2" customFormat="1" ht="15" thickBot="1">
      <c r="A4" s="5" t="s">
        <v>0</v>
      </c>
      <c r="B4" s="6" t="s">
        <v>85</v>
      </c>
      <c r="C4" s="7"/>
    </row>
    <row r="5" spans="1:3" s="2" customFormat="1" ht="15" thickBot="1">
      <c r="A5" s="5" t="s">
        <v>1</v>
      </c>
      <c r="B5" s="8"/>
      <c r="C5" s="9"/>
    </row>
    <row r="6" spans="1:3" s="2" customFormat="1" ht="33.75" customHeight="1" thickBot="1">
      <c r="A6" s="18" t="s">
        <v>86</v>
      </c>
      <c r="B6" s="19"/>
      <c r="C6" s="20"/>
    </row>
    <row r="7" spans="1:3" s="2" customFormat="1" ht="15" thickBot="1">
      <c r="A7" s="5" t="s">
        <v>87</v>
      </c>
      <c r="B7" s="8"/>
      <c r="C7" s="9"/>
    </row>
    <row r="8" spans="1:3" s="2" customFormat="1" ht="15" thickBot="1">
      <c r="A8" s="5" t="s">
        <v>83</v>
      </c>
      <c r="B8" s="8"/>
      <c r="C8" s="9"/>
    </row>
    <row r="9" spans="1:3" s="2" customFormat="1" ht="15" thickBot="1">
      <c r="A9" s="5" t="s">
        <v>88</v>
      </c>
      <c r="B9" s="8"/>
      <c r="C9" s="9"/>
    </row>
    <row r="10" spans="1:3" s="2" customFormat="1" ht="39.75" customHeight="1">
      <c r="A10" s="4"/>
      <c r="C10" s="3"/>
    </row>
    <row r="11" spans="1:3" s="2" customFormat="1" ht="18.75" customHeight="1" thickBot="1">
      <c r="A11" s="4" t="s">
        <v>2</v>
      </c>
      <c r="C11" s="3"/>
    </row>
    <row r="12" spans="1:3" s="2" customFormat="1" ht="18.75" customHeight="1" thickBot="1">
      <c r="A12" s="10" t="s">
        <v>3</v>
      </c>
      <c r="B12" s="7" t="s">
        <v>4</v>
      </c>
      <c r="C12" s="11" t="s">
        <v>5</v>
      </c>
    </row>
    <row r="13" spans="1:4" s="2" customFormat="1" ht="18.75" customHeight="1" thickBot="1">
      <c r="A13" s="10" t="s">
        <v>6</v>
      </c>
      <c r="B13" s="7" t="s">
        <v>7</v>
      </c>
      <c r="C13" s="11">
        <f>41945587.36</f>
        <v>41945587.36</v>
      </c>
      <c r="D13" s="14"/>
    </row>
    <row r="14" spans="1:3" s="2" customFormat="1" ht="18.75" customHeight="1" thickBot="1">
      <c r="A14" s="10" t="s">
        <v>8</v>
      </c>
      <c r="B14" s="7" t="s">
        <v>9</v>
      </c>
      <c r="C14" s="11">
        <f>10296377.82</f>
        <v>10296377.82</v>
      </c>
    </row>
    <row r="15" spans="1:3" s="2" customFormat="1" ht="18.75" customHeight="1" thickBot="1">
      <c r="A15" s="10" t="s">
        <v>10</v>
      </c>
      <c r="B15" s="7" t="s">
        <v>11</v>
      </c>
      <c r="C15" s="11">
        <f>8073233.5</f>
        <v>8073233.5</v>
      </c>
    </row>
    <row r="16" spans="1:3" s="2" customFormat="1" ht="76.5" customHeight="1" thickBot="1">
      <c r="A16" s="10" t="s">
        <v>12</v>
      </c>
      <c r="B16" s="7" t="s">
        <v>13</v>
      </c>
      <c r="C16" s="11">
        <v>0</v>
      </c>
    </row>
    <row r="17" spans="1:4" s="2" customFormat="1" ht="19.5" customHeight="1" thickBot="1">
      <c r="A17" s="12"/>
      <c r="B17" s="9" t="s">
        <v>14</v>
      </c>
      <c r="C17" s="13">
        <f>SUM(C13:C16)</f>
        <v>60315198.68</v>
      </c>
      <c r="D17" s="14"/>
    </row>
    <row r="18" spans="1:4" s="2" customFormat="1" ht="39.75" customHeight="1">
      <c r="A18" s="4"/>
      <c r="C18" s="3"/>
      <c r="D18" s="14"/>
    </row>
    <row r="19" spans="1:3" s="2" customFormat="1" ht="19.5" customHeight="1" thickBot="1">
      <c r="A19" s="4" t="s">
        <v>15</v>
      </c>
      <c r="C19" s="3"/>
    </row>
    <row r="20" spans="1:3" s="2" customFormat="1" ht="18.75" customHeight="1" thickBot="1">
      <c r="A20" s="10" t="s">
        <v>3</v>
      </c>
      <c r="B20" s="7"/>
      <c r="C20" s="11" t="s">
        <v>5</v>
      </c>
    </row>
    <row r="21" spans="1:4" s="2" customFormat="1" ht="18.75" customHeight="1" thickBot="1">
      <c r="A21" s="10" t="s">
        <v>6</v>
      </c>
      <c r="B21" s="7" t="s">
        <v>16</v>
      </c>
      <c r="C21" s="11">
        <f>23839.05</f>
        <v>23839.05</v>
      </c>
      <c r="D21" s="14"/>
    </row>
    <row r="22" spans="1:3" s="2" customFormat="1" ht="18.75" customHeight="1" thickBot="1">
      <c r="A22" s="10" t="s">
        <v>8</v>
      </c>
      <c r="B22" s="7" t="s">
        <v>17</v>
      </c>
      <c r="C22" s="11">
        <f>1649264.77</f>
        <v>1649264.77</v>
      </c>
    </row>
    <row r="23" spans="1:3" s="2" customFormat="1" ht="18.75" customHeight="1" thickBot="1">
      <c r="A23" s="10" t="s">
        <v>10</v>
      </c>
      <c r="B23" s="7" t="s">
        <v>18</v>
      </c>
      <c r="C23" s="11">
        <f>218050</f>
        <v>218050</v>
      </c>
    </row>
    <row r="24" spans="1:3" s="2" customFormat="1" ht="33" customHeight="1" thickBot="1">
      <c r="A24" s="10" t="s">
        <v>12</v>
      </c>
      <c r="B24" s="7" t="s">
        <v>19</v>
      </c>
      <c r="C24" s="11">
        <f>1144528-330+330</f>
        <v>1144528</v>
      </c>
    </row>
    <row r="25" spans="1:3" s="2" customFormat="1" ht="17.25" customHeight="1" thickBot="1">
      <c r="A25" s="10" t="s">
        <v>20</v>
      </c>
      <c r="B25" s="7" t="s">
        <v>21</v>
      </c>
      <c r="C25" s="11">
        <f>586408</f>
        <v>586408</v>
      </c>
    </row>
    <row r="26" spans="1:3" s="2" customFormat="1" ht="17.25" customHeight="1" thickBot="1">
      <c r="A26" s="10" t="s">
        <v>22</v>
      </c>
      <c r="B26" s="7" t="s">
        <v>23</v>
      </c>
      <c r="C26" s="11">
        <f>21304</f>
        <v>21304</v>
      </c>
    </row>
    <row r="27" spans="1:3" s="2" customFormat="1" ht="17.25" customHeight="1" thickBot="1">
      <c r="A27" s="10" t="s">
        <v>24</v>
      </c>
      <c r="B27" s="7" t="s">
        <v>25</v>
      </c>
      <c r="C27" s="11">
        <f>415597.71</f>
        <v>415597.71</v>
      </c>
    </row>
    <row r="28" spans="1:3" s="2" customFormat="1" ht="17.25" customHeight="1" thickBot="1">
      <c r="A28" s="10" t="s">
        <v>26</v>
      </c>
      <c r="B28" s="7" t="s">
        <v>27</v>
      </c>
      <c r="C28" s="11">
        <f>521466.76</f>
        <v>521466.76</v>
      </c>
    </row>
    <row r="29" spans="1:3" s="2" customFormat="1" ht="17.25" customHeight="1" thickBot="1">
      <c r="A29" s="10" t="s">
        <v>28</v>
      </c>
      <c r="B29" s="7" t="s">
        <v>29</v>
      </c>
      <c r="C29" s="11">
        <f>80184.56</f>
        <v>80184.56</v>
      </c>
    </row>
    <row r="30" spans="1:3" s="2" customFormat="1" ht="17.25" customHeight="1" thickBot="1">
      <c r="A30" s="10" t="s">
        <v>30</v>
      </c>
      <c r="B30" s="7" t="s">
        <v>31</v>
      </c>
      <c r="C30" s="11">
        <f>247260.72</f>
        <v>247260.72</v>
      </c>
    </row>
    <row r="31" spans="1:3" s="2" customFormat="1" ht="17.25" customHeight="1" thickBot="1">
      <c r="A31" s="10" t="s">
        <v>32</v>
      </c>
      <c r="B31" s="7" t="s">
        <v>33</v>
      </c>
      <c r="C31" s="11">
        <f>120997.72</f>
        <v>120997.72</v>
      </c>
    </row>
    <row r="32" spans="1:3" s="2" customFormat="1" ht="17.25" customHeight="1" thickBot="1">
      <c r="A32" s="10" t="s">
        <v>34</v>
      </c>
      <c r="B32" s="7" t="s">
        <v>35</v>
      </c>
      <c r="C32" s="11">
        <f>403700.01</f>
        <v>403700.01</v>
      </c>
    </row>
    <row r="33" spans="1:3" s="2" customFormat="1" ht="106.5" customHeight="1" thickBot="1">
      <c r="A33" s="10" t="s">
        <v>36</v>
      </c>
      <c r="B33" s="7" t="s">
        <v>37</v>
      </c>
      <c r="C33" s="11">
        <f>61837.69</f>
        <v>61837.69</v>
      </c>
    </row>
    <row r="34" spans="1:3" s="2" customFormat="1" ht="17.25" customHeight="1" thickBot="1">
      <c r="A34" s="10" t="s">
        <v>38</v>
      </c>
      <c r="B34" s="7" t="s">
        <v>39</v>
      </c>
      <c r="C34" s="11">
        <f>192237.04</f>
        <v>192237.04</v>
      </c>
    </row>
    <row r="35" spans="1:3" s="2" customFormat="1" ht="17.25" customHeight="1" thickBot="1">
      <c r="A35" s="10" t="s">
        <v>40</v>
      </c>
      <c r="B35" s="7" t="s">
        <v>41</v>
      </c>
      <c r="C35" s="15">
        <f>313293.36</f>
        <v>313293.36</v>
      </c>
    </row>
    <row r="36" spans="1:3" s="2" customFormat="1" ht="17.25" customHeight="1" thickBot="1">
      <c r="A36" s="10" t="s">
        <v>42</v>
      </c>
      <c r="B36" s="7" t="s">
        <v>43</v>
      </c>
      <c r="C36" s="11">
        <v>0</v>
      </c>
    </row>
    <row r="37" spans="1:3" s="2" customFormat="1" ht="32.25" customHeight="1" thickBot="1">
      <c r="A37" s="10" t="s">
        <v>44</v>
      </c>
      <c r="B37" s="7" t="s">
        <v>45</v>
      </c>
      <c r="C37" s="11">
        <f>210614.81</f>
        <v>210614.81</v>
      </c>
    </row>
    <row r="38" spans="1:3" s="2" customFormat="1" ht="17.25" customHeight="1" thickBot="1">
      <c r="A38" s="10" t="s">
        <v>46</v>
      </c>
      <c r="B38" s="7" t="s">
        <v>47</v>
      </c>
      <c r="C38" s="15">
        <f>600</f>
        <v>600</v>
      </c>
    </row>
    <row r="39" spans="1:3" s="2" customFormat="1" ht="17.25" customHeight="1" thickBot="1">
      <c r="A39" s="10" t="s">
        <v>48</v>
      </c>
      <c r="B39" s="7" t="s">
        <v>49</v>
      </c>
      <c r="C39" s="11">
        <f>26161.25</f>
        <v>26161.25</v>
      </c>
    </row>
    <row r="40" spans="1:3" s="2" customFormat="1" ht="30" thickBot="1">
      <c r="A40" s="10" t="s">
        <v>50</v>
      </c>
      <c r="B40" s="7" t="s">
        <v>51</v>
      </c>
      <c r="C40" s="11">
        <f>50800.02</f>
        <v>50800.02</v>
      </c>
    </row>
    <row r="41" spans="1:3" s="2" customFormat="1" ht="17.25" customHeight="1" thickBot="1">
      <c r="A41" s="10" t="s">
        <v>52</v>
      </c>
      <c r="B41" s="7" t="s">
        <v>53</v>
      </c>
      <c r="C41" s="11">
        <f>662.2</f>
        <v>662.2</v>
      </c>
    </row>
    <row r="42" spans="1:3" s="2" customFormat="1" ht="17.25" customHeight="1" thickBot="1">
      <c r="A42" s="10" t="s">
        <v>54</v>
      </c>
      <c r="B42" s="7" t="s">
        <v>55</v>
      </c>
      <c r="C42" s="11">
        <f>21911.85</f>
        <v>21911.85</v>
      </c>
    </row>
    <row r="43" spans="1:3" s="2" customFormat="1" ht="17.25" customHeight="1" thickBot="1">
      <c r="A43" s="10" t="s">
        <v>56</v>
      </c>
      <c r="B43" s="7" t="s">
        <v>57</v>
      </c>
      <c r="C43" s="11">
        <f>8522.16</f>
        <v>8522.16</v>
      </c>
    </row>
    <row r="44" spans="1:4" s="2" customFormat="1" ht="31.5" customHeight="1" thickBot="1">
      <c r="A44" s="10" t="s">
        <v>58</v>
      </c>
      <c r="B44" s="7" t="s">
        <v>59</v>
      </c>
      <c r="C44" s="11">
        <f>136233.23</f>
        <v>136233.23</v>
      </c>
      <c r="D44" s="14"/>
    </row>
    <row r="45" spans="1:3" s="2" customFormat="1" ht="15" customHeight="1" thickBot="1">
      <c r="A45" s="10" t="s">
        <v>60</v>
      </c>
      <c r="B45" s="7" t="s">
        <v>61</v>
      </c>
      <c r="C45" s="11">
        <v>700</v>
      </c>
    </row>
    <row r="46" spans="1:4" s="2" customFormat="1" ht="15" customHeight="1" thickBot="1">
      <c r="A46" s="10" t="s">
        <v>62</v>
      </c>
      <c r="B46" s="7" t="s">
        <v>63</v>
      </c>
      <c r="C46" s="11">
        <f>796926.99+330-330-700</f>
        <v>796226.99</v>
      </c>
      <c r="D46" s="14"/>
    </row>
    <row r="47" spans="1:4" s="2" customFormat="1" ht="15" customHeight="1" thickBot="1">
      <c r="A47" s="12"/>
      <c r="B47" s="9" t="s">
        <v>14</v>
      </c>
      <c r="C47" s="13">
        <f>SUM(C21:C46)</f>
        <v>7252401.899999999</v>
      </c>
      <c r="D47" s="14"/>
    </row>
    <row r="48" spans="1:3" s="2" customFormat="1" ht="39.75" customHeight="1">
      <c r="A48" s="4"/>
      <c r="C48" s="3"/>
    </row>
    <row r="49" spans="1:3" s="2" customFormat="1" ht="18" customHeight="1" thickBot="1">
      <c r="A49" s="4" t="s">
        <v>64</v>
      </c>
      <c r="C49" s="3"/>
    </row>
    <row r="50" spans="1:3" s="2" customFormat="1" ht="17.25" customHeight="1" thickBot="1">
      <c r="A50" s="10" t="s">
        <v>3</v>
      </c>
      <c r="B50" s="7"/>
      <c r="C50" s="11" t="s">
        <v>5</v>
      </c>
    </row>
    <row r="51" spans="1:3" s="2" customFormat="1" ht="17.25" customHeight="1" thickBot="1">
      <c r="A51" s="10" t="s">
        <v>6</v>
      </c>
      <c r="B51" s="7" t="s">
        <v>65</v>
      </c>
      <c r="C51" s="11">
        <v>0</v>
      </c>
    </row>
    <row r="52" spans="1:3" s="2" customFormat="1" ht="17.25" customHeight="1" thickBot="1">
      <c r="A52" s="10" t="s">
        <v>8</v>
      </c>
      <c r="B52" s="7" t="s">
        <v>66</v>
      </c>
      <c r="C52" s="11">
        <v>0</v>
      </c>
    </row>
    <row r="53" spans="1:3" s="2" customFormat="1" ht="31.5" customHeight="1" thickBot="1">
      <c r="A53" s="10" t="s">
        <v>10</v>
      </c>
      <c r="B53" s="7" t="s">
        <v>67</v>
      </c>
      <c r="C53" s="11">
        <v>8570</v>
      </c>
    </row>
    <row r="54" spans="1:3" s="2" customFormat="1" ht="31.5" customHeight="1" thickBot="1">
      <c r="A54" s="10" t="s">
        <v>12</v>
      </c>
      <c r="B54" s="7" t="s">
        <v>68</v>
      </c>
      <c r="C54" s="11">
        <v>4650</v>
      </c>
    </row>
    <row r="55" spans="1:3" s="2" customFormat="1" ht="16.5" customHeight="1" thickBot="1">
      <c r="A55" s="10" t="s">
        <v>20</v>
      </c>
      <c r="B55" s="7" t="s">
        <v>69</v>
      </c>
      <c r="C55" s="11">
        <f>46042.16</f>
        <v>46042.16</v>
      </c>
    </row>
    <row r="56" spans="1:3" s="2" customFormat="1" ht="16.5" customHeight="1" thickBot="1">
      <c r="A56" s="12"/>
      <c r="B56" s="9" t="s">
        <v>14</v>
      </c>
      <c r="C56" s="13">
        <f>SUM(C51:C55)</f>
        <v>59262.16</v>
      </c>
    </row>
    <row r="57" spans="1:3" s="2" customFormat="1" ht="39.75" customHeight="1">
      <c r="A57" s="4"/>
      <c r="C57" s="3"/>
    </row>
    <row r="58" spans="1:3" s="2" customFormat="1" ht="17.25" customHeight="1" thickBot="1">
      <c r="A58" s="4" t="s">
        <v>70</v>
      </c>
      <c r="C58" s="3"/>
    </row>
    <row r="59" spans="1:3" s="2" customFormat="1" ht="16.5" customHeight="1" thickBot="1">
      <c r="A59" s="10" t="s">
        <v>3</v>
      </c>
      <c r="B59" s="7"/>
      <c r="C59" s="11" t="s">
        <v>5</v>
      </c>
    </row>
    <row r="60" spans="1:3" s="2" customFormat="1" ht="16.5" customHeight="1" thickBot="1">
      <c r="A60" s="10" t="s">
        <v>6</v>
      </c>
      <c r="B60" s="7" t="s">
        <v>71</v>
      </c>
      <c r="C60" s="11">
        <v>0</v>
      </c>
    </row>
    <row r="61" spans="1:3" s="2" customFormat="1" ht="16.5" customHeight="1" thickBot="1">
      <c r="A61" s="10" t="s">
        <v>8</v>
      </c>
      <c r="B61" s="7" t="s">
        <v>72</v>
      </c>
      <c r="C61" s="11">
        <v>0</v>
      </c>
    </row>
    <row r="62" spans="1:3" s="2" customFormat="1" ht="16.5" customHeight="1" thickBot="1">
      <c r="A62" s="12"/>
      <c r="B62" s="9" t="s">
        <v>14</v>
      </c>
      <c r="C62" s="13">
        <f>SUM(C60:C61)</f>
        <v>0</v>
      </c>
    </row>
    <row r="63" spans="1:3" s="2" customFormat="1" ht="39.75" customHeight="1">
      <c r="A63" s="4"/>
      <c r="C63" s="3"/>
    </row>
    <row r="64" spans="1:3" s="2" customFormat="1" ht="33.75" customHeight="1" thickBot="1">
      <c r="A64" s="16" t="s">
        <v>73</v>
      </c>
      <c r="B64" s="16"/>
      <c r="C64" s="16"/>
    </row>
    <row r="65" spans="1:3" s="2" customFormat="1" ht="17.25" customHeight="1" thickBot="1">
      <c r="A65" s="10" t="s">
        <v>3</v>
      </c>
      <c r="B65" s="7"/>
      <c r="C65" s="11"/>
    </row>
    <row r="66" spans="1:3" s="2" customFormat="1" ht="17.25" customHeight="1" thickBot="1">
      <c r="A66" s="10" t="s">
        <v>6</v>
      </c>
      <c r="B66" s="7" t="s">
        <v>74</v>
      </c>
      <c r="C66" s="11">
        <f>28124896.51+10272007.01+9167343.81+435808.15+12292638.91</f>
        <v>60292694.39</v>
      </c>
    </row>
    <row r="67" spans="1:3" s="2" customFormat="1" ht="17.25" customHeight="1" thickBot="1">
      <c r="A67" s="10" t="s">
        <v>8</v>
      </c>
      <c r="B67" s="7" t="s">
        <v>75</v>
      </c>
      <c r="C67" s="11">
        <f>3480000+2735289.83+1391216.42</f>
        <v>7606506.25</v>
      </c>
    </row>
    <row r="68" spans="1:3" s="2" customFormat="1" ht="17.25" customHeight="1" thickBot="1">
      <c r="A68" s="10" t="s">
        <v>10</v>
      </c>
      <c r="B68" s="7" t="s">
        <v>76</v>
      </c>
      <c r="C68" s="11">
        <f>538837.92</f>
        <v>538837.92</v>
      </c>
    </row>
    <row r="69" spans="1:3" s="2" customFormat="1" ht="17.25" customHeight="1" thickBot="1">
      <c r="A69" s="10" t="s">
        <v>12</v>
      </c>
      <c r="B69" s="7" t="s">
        <v>77</v>
      </c>
      <c r="C69" s="11">
        <v>0</v>
      </c>
    </row>
    <row r="70" spans="1:3" s="2" customFormat="1" ht="17.25" customHeight="1" thickBot="1">
      <c r="A70" s="12"/>
      <c r="B70" s="9" t="s">
        <v>14</v>
      </c>
      <c r="C70" s="13">
        <f>SUM(C66:C69)</f>
        <v>68438038.56</v>
      </c>
    </row>
    <row r="71" spans="1:3" s="2" customFormat="1" ht="39.75" customHeight="1">
      <c r="A71" s="4"/>
      <c r="C71" s="3"/>
    </row>
    <row r="72" spans="1:3" s="2" customFormat="1" ht="18" customHeight="1" thickBot="1">
      <c r="A72" s="4" t="s">
        <v>78</v>
      </c>
      <c r="C72" s="3"/>
    </row>
    <row r="73" spans="1:3" s="2" customFormat="1" ht="16.5" customHeight="1" thickBot="1">
      <c r="A73" s="10" t="s">
        <v>3</v>
      </c>
      <c r="B73" s="7"/>
      <c r="C73" s="11" t="s">
        <v>5</v>
      </c>
    </row>
    <row r="74" spans="1:3" s="2" customFormat="1" ht="16.5" customHeight="1" thickBot="1">
      <c r="A74" s="10" t="s">
        <v>6</v>
      </c>
      <c r="B74" s="7" t="s">
        <v>79</v>
      </c>
      <c r="C74" s="11">
        <v>0</v>
      </c>
    </row>
    <row r="75" spans="1:3" s="2" customFormat="1" ht="16.5" customHeight="1" thickBot="1">
      <c r="A75" s="10" t="s">
        <v>8</v>
      </c>
      <c r="B75" s="7" t="s">
        <v>80</v>
      </c>
      <c r="C75" s="11">
        <v>0</v>
      </c>
    </row>
    <row r="76" spans="1:3" s="2" customFormat="1" ht="16.5" customHeight="1" thickBot="1">
      <c r="A76" s="10" t="s">
        <v>10</v>
      </c>
      <c r="B76" s="7" t="s">
        <v>81</v>
      </c>
      <c r="C76" s="11">
        <v>100</v>
      </c>
    </row>
    <row r="77" spans="1:3" s="2" customFormat="1" ht="16.5" customHeight="1" thickBot="1">
      <c r="A77" s="10" t="s">
        <v>12</v>
      </c>
      <c r="B77" s="7" t="s">
        <v>82</v>
      </c>
      <c r="C77" s="11">
        <v>56714.12</v>
      </c>
    </row>
    <row r="78" spans="1:3" s="2" customFormat="1" ht="16.5" customHeight="1" thickBot="1">
      <c r="A78" s="12"/>
      <c r="B78" s="9" t="s">
        <v>14</v>
      </c>
      <c r="C78" s="13">
        <f>SUM(C74:C77)</f>
        <v>56814.12</v>
      </c>
    </row>
    <row r="79" spans="1:3" ht="9.75" customHeight="1">
      <c r="A79" s="17" t="s">
        <v>89</v>
      </c>
      <c r="B79" s="17"/>
      <c r="C79" s="17"/>
    </row>
    <row r="80" spans="1:3" ht="30.75" customHeight="1">
      <c r="A80" s="17" t="s">
        <v>90</v>
      </c>
      <c r="B80" s="17"/>
      <c r="C80" s="17"/>
    </row>
    <row r="81" spans="1:3" ht="40.5" customHeight="1">
      <c r="A81" s="17" t="s">
        <v>91</v>
      </c>
      <c r="B81" s="17"/>
      <c r="C81" s="17"/>
    </row>
  </sheetData>
  <mergeCells count="5">
    <mergeCell ref="A64:C64"/>
    <mergeCell ref="A81:C81"/>
    <mergeCell ref="A6:C6"/>
    <mergeCell ref="A79:C79"/>
    <mergeCell ref="A80:C80"/>
  </mergeCells>
  <printOptions/>
  <pageMargins left="0.75" right="0.75" top="1" bottom="1" header="0.492125985" footer="0.49212598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TRT15</dc:creator>
  <cp:keywords/>
  <dc:description/>
  <cp:lastModifiedBy>TRT15</cp:lastModifiedBy>
  <cp:lastPrinted>2012-07-05T19:36:40Z</cp:lastPrinted>
  <dcterms:created xsi:type="dcterms:W3CDTF">2010-03-11T20:18:00Z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